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pb76.sharepoint.com/sites/ARAF/Documents partages/"/>
    </mc:Choice>
  </mc:AlternateContent>
  <xr:revisionPtr revIDLastSave="126" documentId="8_{BCB7FDE4-3881-4E46-83EA-3DE6856822ED}" xr6:coauthVersionLast="47" xr6:coauthVersionMax="47" xr10:uidLastSave="{67D203D8-AE9D-47D0-9F74-587189C588EA}"/>
  <bookViews>
    <workbookView xWindow="-120" yWindow="-120" windowWidth="29040" windowHeight="15720" xr2:uid="{9F91FCF6-465C-438B-BC76-BC6731541FB5}"/>
  </bookViews>
  <sheets>
    <sheet name="SUIVI FORMATIONS ARAF 2026" sheetId="1" r:id="rId1"/>
  </sheets>
  <externalReferences>
    <externalReference r:id="rId2"/>
  </externalReferences>
  <definedNames>
    <definedName name="_xlnm.Print_Area" localSheetId="0">'SUIVI FORMATIONS ARAF 2026'!$A$1:$R$17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K18" i="1"/>
  <c r="L18" i="1"/>
  <c r="M18" i="1"/>
  <c r="N18" i="1"/>
  <c r="O18" i="1"/>
  <c r="P18" i="1"/>
  <c r="Q18" i="1"/>
  <c r="R9" i="1"/>
  <c r="R17" i="1"/>
  <c r="E17" i="1"/>
  <c r="R16" i="1"/>
  <c r="R15" i="1"/>
  <c r="E15" i="1"/>
  <c r="R14" i="1"/>
  <c r="E14" i="1"/>
  <c r="R13" i="1"/>
  <c r="E13" i="1"/>
  <c r="R12" i="1"/>
  <c r="E12" i="1"/>
  <c r="R11" i="1"/>
  <c r="E11" i="1"/>
  <c r="R10" i="1"/>
  <c r="R8" i="1"/>
  <c r="E8" i="1"/>
  <c r="R7" i="1"/>
  <c r="E7" i="1"/>
  <c r="R6" i="1"/>
  <c r="E6" i="1"/>
  <c r="R5" i="1"/>
  <c r="E5" i="1"/>
  <c r="R4" i="1"/>
  <c r="R3" i="1"/>
</calcChain>
</file>

<file path=xl/sharedStrings.xml><?xml version="1.0" encoding="utf-8"?>
<sst xmlns="http://schemas.openxmlformats.org/spreadsheetml/2006/main" count="97" uniqueCount="62">
  <si>
    <t xml:space="preserve">ARAF - FORMATIONS 2026 </t>
  </si>
  <si>
    <t>mise à jour 10/12/2025</t>
  </si>
  <si>
    <t>Intitulé de la formation</t>
  </si>
  <si>
    <t>Durée de la formation</t>
  </si>
  <si>
    <t>Adresse du lieu de formation</t>
  </si>
  <si>
    <t>Date de la formation</t>
  </si>
  <si>
    <t>Coût par participant</t>
  </si>
  <si>
    <t>PB76 - Site Fécamp</t>
  </si>
  <si>
    <t>PB76 - SITE LE TRAIT2</t>
  </si>
  <si>
    <t>PB76 - Site RPQ</t>
  </si>
  <si>
    <t>SESAME AUTISME NORMANDIE</t>
  </si>
  <si>
    <t xml:space="preserve">CAJ La Clérette </t>
  </si>
  <si>
    <t>ARCAUX</t>
  </si>
  <si>
    <t>AXED</t>
  </si>
  <si>
    <t>PB76 - Site Cléon</t>
  </si>
  <si>
    <t>EAM - MAS Les Résidences La Margotière</t>
  </si>
  <si>
    <t xml:space="preserve">EANM APF France handicap </t>
  </si>
  <si>
    <t>AMER</t>
  </si>
  <si>
    <t>IMP La maison de l'enfant</t>
  </si>
  <si>
    <t>Total des participants</t>
  </si>
  <si>
    <t>Commentaires</t>
  </si>
  <si>
    <t>Accompagner sans s'épuiser</t>
  </si>
  <si>
    <t xml:space="preserve">2x3jours 42h </t>
  </si>
  <si>
    <t>AMER
Le Fossé, 
76690 Mont-Cauvaire</t>
  </si>
  <si>
    <t>Les 26, 27 et 28 janvier 2026 + Les 9, 10 et 11 mars 2026</t>
  </si>
  <si>
    <t>Groupe complet</t>
  </si>
  <si>
    <t>Accompagnement autour gestion du deuil, accompagnement fin de vie (IRFA)</t>
  </si>
  <si>
    <t>3 jours 21h</t>
  </si>
  <si>
    <t xml:space="preserve">FAM Le Logis
255 Rue Louis Blanc, 76100 Rouen
</t>
  </si>
  <si>
    <t>Les 23 et 24 mars et le 10 avril 2026</t>
  </si>
  <si>
    <t>Comprendre et gérer les situations de violence en institution (IRFA) GROUPE 1</t>
  </si>
  <si>
    <t>Résidences La Margotière
210 Rte de Saint-Aubin, 
76510 Saint-Nicolas-d'Aliermont</t>
  </si>
  <si>
    <t>Les 8, 9 et 10 juin 2026</t>
  </si>
  <si>
    <t xml:space="preserve">Comprendre et gérer les situations de violence en institution (IRFA) GROUPE 2 </t>
  </si>
  <si>
    <t>SESSAD Axed-
171 rue Vittecoq
 76230 Bois- Guillaume</t>
  </si>
  <si>
    <t>Les 28, 29 et 30 septembre  2026</t>
  </si>
  <si>
    <t xml:space="preserve">Technique de contention non violente (IRFA)
</t>
  </si>
  <si>
    <t>CAJ la clérette
14 rue du canal
76380 Bapeaume les rouen</t>
  </si>
  <si>
    <t>Les 1, 2 et 30 avril 2026</t>
  </si>
  <si>
    <t xml:space="preserve">Valorisation des rôles sociaux - autodétermination (ADAPT) - GROUPE 1
</t>
  </si>
  <si>
    <t>2 jours 14h</t>
  </si>
  <si>
    <t>Sésame autisme
25 bis Rte d'Houppeville, 
76960 Notre-Dame-de-Bondeville</t>
  </si>
  <si>
    <t>date à définir</t>
  </si>
  <si>
    <t xml:space="preserve">Valorisation des rôles sociaux - autodétermination (ADAPT) - GROUPE 2
</t>
  </si>
  <si>
    <t>Arcaux, 
 564 Route du Château, 
76190 Bois-Himont,</t>
  </si>
  <si>
    <t xml:space="preserve">Sensibilisation à la santé mentale et aux troubles psychiques (Grafism) 
</t>
  </si>
  <si>
    <t>Se familiariser avec les troubles autistiques : mieux comprendre les comportements pour mieux accompagner (Aformeso) GROUPE 1</t>
  </si>
  <si>
    <t>APF canteleu
 Rue des Bas Jardins, 
76380 Canteleu</t>
  </si>
  <si>
    <t>Les 5 et 6 février 2026</t>
  </si>
  <si>
    <t>Se familiariser avec les troubles autistiques : mieux comprendre les comportements pour mieux accompagner (Aformeso) GROUPE 2</t>
  </si>
  <si>
    <t>Les 26 et 27 mars 2026</t>
  </si>
  <si>
    <t>Snoezelen initiation (Petrarque) GROUPE 1</t>
  </si>
  <si>
    <t>FAM Les albatros
Chem. des Candeux, 
76580 Le Trait</t>
  </si>
  <si>
    <t>les 18 et 19 mai 2026</t>
  </si>
  <si>
    <t>Snoezelen initiation (Petrarque) GROUPE 2</t>
  </si>
  <si>
    <t>Les 12 et 13 octobre 2026</t>
  </si>
  <si>
    <t xml:space="preserve">Communication Alternative et Augmentée (oséO) </t>
  </si>
  <si>
    <t>à définir</t>
  </si>
  <si>
    <t>Stimulation basale (CESAP)</t>
  </si>
  <si>
    <t>Offerte par l'ARAF</t>
  </si>
  <si>
    <t xml:space="preserve">Sauveteur Secouriste en santé mentale (Croix rouge) </t>
  </si>
  <si>
    <t>CAJ Anna Louise Clavel
225 rue des jardins
76410 Cléon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</si>
</sst>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_-* #,##0.00\ [$€-40C]_-;\-* #,##0.00\ [$€-40C]_-;_-* &quot;-&quot;??\ [$€-40C]_-;_-@_-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104861"/>
      <name val="Aptos Narrow"/>
    </font>
    <font>
      <b/>
      <sz val="11"/>
      <color rgb="FFFF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rgb="FF44B3E1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2" fontId="0" fillId="2" borderId="9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65" fontId="4" fillId="2" borderId="6" xfId="1" applyNumberFormat="1" applyFont="1" applyFill="1" applyBorder="1" applyAlignment="1">
      <alignment horizontal="center" vertical="center" wrapText="1"/>
    </xf>
    <xf numFmtId="165" fontId="4" fillId="2" borderId="9" xfId="1" applyNumberFormat="1" applyFont="1" applyFill="1" applyBorder="1" applyAlignment="1">
      <alignment horizontal="center" vertical="center" wrapText="1"/>
    </xf>
    <xf numFmtId="2" fontId="4" fillId="2" borderId="9" xfId="1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65" fontId="6" fillId="7" borderId="9" xfId="1" applyNumberFormat="1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vertical="center" wrapText="1"/>
    </xf>
    <xf numFmtId="0" fontId="0" fillId="9" borderId="9" xfId="0" applyFill="1" applyBorder="1" applyAlignment="1">
      <alignment horizontal="center" vertical="center" wrapText="1"/>
    </xf>
    <xf numFmtId="164" fontId="0" fillId="9" borderId="9" xfId="0" applyNumberFormat="1" applyFill="1" applyBorder="1" applyAlignment="1">
      <alignment horizontal="center" vertical="center" wrapText="1"/>
    </xf>
    <xf numFmtId="165" fontId="4" fillId="9" borderId="9" xfId="0" applyNumberFormat="1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center"/>
    </xf>
    <xf numFmtId="0" fontId="8" fillId="9" borderId="0" xfId="0" applyFont="1" applyFill="1" applyAlignment="1"/>
  </cellXfs>
  <cellStyles count="2">
    <cellStyle name="Monétaire" xfId="1" builtinId="4"/>
    <cellStyle name="Normal" xfId="0" builtinId="0"/>
  </cellStyles>
  <dxfs count="44">
    <dxf>
      <font>
        <color theme="4" tint="-0.249977111117893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rgb="FF000000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 style="thin">
          <color indexed="64"/>
        </top>
        <bottom/>
      </border>
    </dxf>
    <dxf>
      <numFmt numFmtId="0" formatCode="General"/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 Narrow"/>
        <family val="2"/>
        <scheme val="minor"/>
      </font>
      <numFmt numFmtId="165" formatCode="_-* #,##0.00\ [$€-40C]_-;\-* #,##0.00\ [$€-40C]_-;_-* &quot;-&quot;??\ [$€-40C]_-;_-@_-"/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 Narrow"/>
        <family val="2"/>
        <scheme val="minor"/>
      </font>
      <numFmt numFmtId="165" formatCode="_-* #,##0.00\ [$€-40C]_-;\-* #,##0.00\ [$€-40C]_-;_-* &quot;-&quot;??\ [$€-40C]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0.0"/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b76.sharepoint.com/sites/ARAF/Documents%20partages/Suivi%20formations/ARAF%20-%20suivi%20formations%202026%20v041125.xlsx" TargetMode="External"/><Relationship Id="rId1" Type="http://schemas.openxmlformats.org/officeDocument/2006/relationships/externalLinkPath" Target="Suivi%20formations/ARAF%20-%20suivi%20formations%202026%20v0411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eux et dates"/>
      <sheetName val="SUIVI FORMATIONS ARAF 2026"/>
    </sheetNames>
    <sheetDataSet>
      <sheetData sheetId="0">
        <row r="2">
          <cell r="E2">
            <v>850</v>
          </cell>
        </row>
        <row r="3">
          <cell r="E3">
            <v>313.63636363636363</v>
          </cell>
        </row>
        <row r="4">
          <cell r="E4">
            <v>345</v>
          </cell>
        </row>
        <row r="5">
          <cell r="E5">
            <v>345</v>
          </cell>
        </row>
        <row r="6">
          <cell r="E6">
            <v>250</v>
          </cell>
        </row>
        <row r="7">
          <cell r="E7">
            <v>0</v>
          </cell>
        </row>
        <row r="8">
          <cell r="E8">
            <v>240</v>
          </cell>
        </row>
        <row r="9">
          <cell r="E9">
            <v>240</v>
          </cell>
        </row>
        <row r="10">
          <cell r="E10">
            <v>245.41666666666666</v>
          </cell>
        </row>
        <row r="11">
          <cell r="E11">
            <v>245.41666666666666</v>
          </cell>
        </row>
        <row r="12">
          <cell r="E12">
            <v>318.61111111111109</v>
          </cell>
        </row>
        <row r="14">
          <cell r="E14">
            <v>255.75</v>
          </cell>
        </row>
        <row r="15">
          <cell r="E15">
            <v>300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7D6D4C-F1F0-49D4-93E7-C47764D1984E}" name="Tableau43" displayName="Tableau43" ref="A2:S18" totalsRowCount="1" headerRowDxfId="42" dataDxfId="41" headerRowBorderDxfId="39" tableBorderDxfId="40" totalsRowBorderDxfId="38">
  <autoFilter ref="A2:S17" xr:uid="{413684A3-D809-4BDE-ACAD-A41AB03B3B36}"/>
  <tableColumns count="19">
    <tableColumn id="1" xr3:uid="{69ED749D-ED66-45C2-A8AD-CFB8CBAEF21F}" name="Intitulé de la formation" dataDxfId="36" totalsRowDxfId="37"/>
    <tableColumn id="21" xr3:uid="{D394158E-99C1-4D34-9E29-A759867C78E5}" name="Durée de la formation" dataDxfId="34" totalsRowDxfId="35"/>
    <tableColumn id="19" xr3:uid="{E12E8208-87D6-4F50-A095-C27BB30EF9CD}" name="Adresse du lieu de formation" dataDxfId="32" totalsRowDxfId="33"/>
    <tableColumn id="20" xr3:uid="{2CED8645-7752-434E-BFB9-F475760FDC4D}" name="Date de la formation" dataDxfId="30" totalsRowDxfId="31">
      <calculatedColumnFormula>Tableau43[[#This Row],[Adresse du lieu de formation]]/12</calculatedColumnFormula>
    </tableColumn>
    <tableColumn id="4" xr3:uid="{189B00C0-35DA-4189-92CC-09834F67FCB0}" name="Coût par participant" dataDxfId="28" totalsRowDxfId="29" dataCellStyle="Monétaire">
      <calculatedColumnFormula>Tableau43[[#This Row],[Adresse du lieu de formation]]/Tableau43[[#This Row],[Date de la formation]]</calculatedColumnFormula>
    </tableColumn>
    <tableColumn id="5" xr3:uid="{CFB7DA3C-5542-490B-9D6D-635C810A676A}" name="PB76 - Site Fécamp" totalsRowFunction="custom" dataDxfId="26" totalsRowDxfId="27">
      <totalsRowFormula>SUM(Tableau43[PB76 - Site Fécamp])</totalsRowFormula>
    </tableColumn>
    <tableColumn id="6" xr3:uid="{0FCC6EB1-9AF6-4487-A827-2D977300786C}" name="PB76 - SITE LE TRAIT2" totalsRowFunction="custom" dataDxfId="24" totalsRowDxfId="25">
      <totalsRowFormula>SUM(Tableau43[PB76 - SITE LE TRAIT2])</totalsRowFormula>
    </tableColumn>
    <tableColumn id="7" xr3:uid="{D58D330D-353D-4DC6-B782-66D56828923C}" name="PB76 - Site RPQ" totalsRowFunction="custom" dataDxfId="22" totalsRowDxfId="23">
      <totalsRowFormula>SUM(Tableau43[PB76 - Site RPQ])</totalsRowFormula>
    </tableColumn>
    <tableColumn id="8" xr3:uid="{F2857FBA-0AF0-4F14-B86F-5607997E6BA9}" name="SESAME AUTISME NORMANDIE" totalsRowFunction="custom" dataDxfId="20" totalsRowDxfId="21">
      <totalsRowFormula>SUM(Tableau43[SESAME AUTISME NORMANDIE])</totalsRowFormula>
    </tableColumn>
    <tableColumn id="9" xr3:uid="{023FB891-2F6B-4C86-832C-07AE767CB9CE}" name="CAJ La Clérette " totalsRowFunction="custom" dataDxfId="18" totalsRowDxfId="19">
      <totalsRowFormula>SUM(Tableau43[[CAJ La Clérette ]])</totalsRowFormula>
    </tableColumn>
    <tableColumn id="10" xr3:uid="{590E20FD-46CA-4D6C-AA92-B166924B842E}" name="ARCAUX" totalsRowFunction="custom" dataDxfId="16" totalsRowDxfId="17">
      <totalsRowFormula>SUM(Tableau43[ARCAUX])</totalsRowFormula>
    </tableColumn>
    <tableColumn id="11" xr3:uid="{D220C73E-3C29-4168-94CA-C02A16494910}" name="AXED" totalsRowFunction="custom" dataDxfId="14" totalsRowDxfId="15">
      <totalsRowFormula>SUM(Tableau43[AXED])</totalsRowFormula>
    </tableColumn>
    <tableColumn id="12" xr3:uid="{3B16659A-7F91-48C1-99BB-488D2ECACDBE}" name="PB76 - Site Cléon" totalsRowFunction="custom" dataDxfId="12" totalsRowDxfId="13">
      <totalsRowFormula>SUM(Tableau43[PB76 - Site Cléon])</totalsRowFormula>
    </tableColumn>
    <tableColumn id="13" xr3:uid="{A9B975FA-6E9D-4E1C-A90E-9EA4FC3A781D}" name="EAM - MAS Les Résidences La Margotière" totalsRowFunction="custom" dataDxfId="10" totalsRowDxfId="11">
      <totalsRowFormula>SUM(Tableau43[EAM - MAS Les Résidences La Margotière])</totalsRowFormula>
    </tableColumn>
    <tableColumn id="14" xr3:uid="{1C7D8EB8-2D2C-409B-9066-40619F902763}" name="EANM APF France handicap " totalsRowFunction="custom" dataDxfId="8" totalsRowDxfId="9">
      <totalsRowFormula>SUM(Tableau43[[EANM APF France handicap ]])</totalsRowFormula>
    </tableColumn>
    <tableColumn id="15" xr3:uid="{7D6D7023-FE2B-4951-B012-814113690A68}" name="AMER" totalsRowFunction="custom" dataDxfId="6" totalsRowDxfId="7">
      <totalsRowFormula>SUM(Tableau43[AMER])</totalsRowFormula>
    </tableColumn>
    <tableColumn id="16" xr3:uid="{50DD318F-68DE-4238-BFA2-2FB3244009CB}" name="IMP La maison de l'enfant" totalsRowFunction="custom" dataDxfId="4" totalsRowDxfId="5">
      <totalsRowFormula>SUM(Tableau43[IMP La maison de l''enfant])</totalsRowFormula>
    </tableColumn>
    <tableColumn id="18" xr3:uid="{DF6C19E8-FF5A-483E-AF23-C163C88A41B9}" name="Total des participants" dataDxfId="2" totalsRowDxfId="3">
      <calculatedColumnFormula>SUM(Tableau43[[#This Row],[PB76 - Site Fécamp]:[IMP La maison de l''enfant]])</calculatedColumnFormula>
    </tableColumn>
    <tableColumn id="2" xr3:uid="{BE9CB4A3-AC5E-4AD6-AA79-91B7A4CC8C19}" name="Commentaires" dataDxfId="0" totalsRow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B2B92-A49F-4597-9706-085FEC1D3487}">
  <sheetPr>
    <pageSetUpPr fitToPage="1"/>
  </sheetPr>
  <dimension ref="A1:S18"/>
  <sheetViews>
    <sheetView tabSelected="1" workbookViewId="0">
      <selection activeCell="E16" sqref="E16"/>
    </sheetView>
  </sheetViews>
  <sheetFormatPr defaultColWidth="11.42578125" defaultRowHeight="15" customHeight="1"/>
  <cols>
    <col min="1" max="1" width="41.140625" customWidth="1"/>
    <col min="2" max="2" width="20.28515625" customWidth="1"/>
    <col min="3" max="3" width="26.140625" style="18" customWidth="1"/>
    <col min="4" max="4" width="15.5703125" style="18" customWidth="1"/>
    <col min="5" max="5" width="11.7109375" style="18" customWidth="1"/>
    <col min="6" max="17" width="10.7109375" style="19" customWidth="1"/>
    <col min="19" max="19" width="24" customWidth="1"/>
  </cols>
  <sheetData>
    <row r="1" spans="1:19" ht="24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9" t="s">
        <v>1</v>
      </c>
      <c r="Q1" s="39"/>
      <c r="R1" s="39"/>
    </row>
    <row r="2" spans="1:19" s="5" customFormat="1" ht="72.75">
      <c r="A2" s="1" t="s">
        <v>2</v>
      </c>
      <c r="B2" s="1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3" t="s">
        <v>19</v>
      </c>
      <c r="S2" s="4" t="s">
        <v>20</v>
      </c>
    </row>
    <row r="3" spans="1:19" ht="55.5" customHeight="1">
      <c r="A3" s="6" t="s">
        <v>21</v>
      </c>
      <c r="B3" s="6" t="s">
        <v>22</v>
      </c>
      <c r="C3" s="7" t="s">
        <v>23</v>
      </c>
      <c r="D3" s="23" t="s">
        <v>24</v>
      </c>
      <c r="E3" s="20">
        <v>850</v>
      </c>
      <c r="F3" s="9">
        <v>1</v>
      </c>
      <c r="G3" s="9"/>
      <c r="H3" s="9">
        <v>2</v>
      </c>
      <c r="I3" s="9">
        <v>2</v>
      </c>
      <c r="J3" s="9"/>
      <c r="K3" s="9"/>
      <c r="L3" s="9">
        <v>3</v>
      </c>
      <c r="M3" s="9"/>
      <c r="N3" s="9"/>
      <c r="O3" s="9"/>
      <c r="P3" s="9">
        <v>6</v>
      </c>
      <c r="Q3" s="9"/>
      <c r="R3" s="10">
        <f>SUM(Tableau43[[#This Row],[PB76 - Site Fécamp]:[IMP La maison de l''enfant]])</f>
        <v>14</v>
      </c>
      <c r="S3" s="25" t="s">
        <v>25</v>
      </c>
    </row>
    <row r="4" spans="1:19" ht="58.5" customHeight="1">
      <c r="A4" s="6" t="s">
        <v>26</v>
      </c>
      <c r="B4" s="6" t="s">
        <v>27</v>
      </c>
      <c r="C4" s="7" t="s">
        <v>28</v>
      </c>
      <c r="D4" s="23" t="s">
        <v>29</v>
      </c>
      <c r="E4" s="20">
        <v>257.14</v>
      </c>
      <c r="F4" s="9"/>
      <c r="G4" s="9"/>
      <c r="H4" s="9">
        <v>3</v>
      </c>
      <c r="I4" s="9">
        <v>3</v>
      </c>
      <c r="J4" s="9"/>
      <c r="K4" s="9"/>
      <c r="L4" s="9">
        <v>1</v>
      </c>
      <c r="M4" s="9">
        <v>1</v>
      </c>
      <c r="N4" s="9"/>
      <c r="O4" s="9"/>
      <c r="P4" s="9">
        <v>6</v>
      </c>
      <c r="Q4" s="9"/>
      <c r="R4" s="10">
        <f>SUM(Tableau43[[#This Row],[PB76 - Site Fécamp]:[IMP La maison de l''enfant]])</f>
        <v>14</v>
      </c>
      <c r="S4" s="25" t="s">
        <v>25</v>
      </c>
    </row>
    <row r="5" spans="1:19" ht="77.25" customHeight="1">
      <c r="A5" s="6" t="s">
        <v>30</v>
      </c>
      <c r="B5" s="6" t="s">
        <v>27</v>
      </c>
      <c r="C5" s="7" t="s">
        <v>31</v>
      </c>
      <c r="D5" s="23" t="s">
        <v>32</v>
      </c>
      <c r="E5" s="20">
        <f>'[1]Lieux et dates'!E3</f>
        <v>313.63636363636363</v>
      </c>
      <c r="F5" s="9"/>
      <c r="G5" s="9"/>
      <c r="H5" s="9"/>
      <c r="I5" s="9"/>
      <c r="J5" s="9"/>
      <c r="K5" s="9">
        <v>1</v>
      </c>
      <c r="L5" s="9">
        <v>3</v>
      </c>
      <c r="M5" s="9"/>
      <c r="N5" s="9">
        <v>5</v>
      </c>
      <c r="O5" s="9"/>
      <c r="P5" s="9">
        <v>3</v>
      </c>
      <c r="Q5" s="9"/>
      <c r="R5" s="10">
        <f>SUM(Tableau43[[#This Row],[PB76 - Site Fécamp]:[IMP La maison de l''enfant]])</f>
        <v>12</v>
      </c>
      <c r="S5" s="26" t="s">
        <v>25</v>
      </c>
    </row>
    <row r="6" spans="1:19" ht="65.25" customHeight="1">
      <c r="A6" s="6" t="s">
        <v>33</v>
      </c>
      <c r="B6" s="6" t="s">
        <v>27</v>
      </c>
      <c r="C6" s="11" t="s">
        <v>34</v>
      </c>
      <c r="D6" s="23" t="s">
        <v>35</v>
      </c>
      <c r="E6" s="20">
        <f>'[1]Lieux et dates'!E4</f>
        <v>345</v>
      </c>
      <c r="F6" s="9"/>
      <c r="G6" s="9"/>
      <c r="H6" s="9">
        <v>3</v>
      </c>
      <c r="I6" s="9"/>
      <c r="J6" s="9"/>
      <c r="K6" s="9">
        <v>2</v>
      </c>
      <c r="L6" s="9">
        <v>3</v>
      </c>
      <c r="M6" s="9">
        <v>1</v>
      </c>
      <c r="N6" s="9"/>
      <c r="O6" s="9"/>
      <c r="P6" s="9">
        <v>3</v>
      </c>
      <c r="Q6" s="9"/>
      <c r="R6" s="10">
        <f>SUM(Tableau43[[#This Row],[PB76 - Site Fécamp]:[IMP La maison de l''enfant]])</f>
        <v>12</v>
      </c>
      <c r="S6" s="27" t="s">
        <v>25</v>
      </c>
    </row>
    <row r="7" spans="1:19" ht="72" customHeight="1">
      <c r="A7" s="6" t="s">
        <v>36</v>
      </c>
      <c r="B7" s="6" t="s">
        <v>27</v>
      </c>
      <c r="C7" s="7" t="s">
        <v>37</v>
      </c>
      <c r="D7" s="23" t="s">
        <v>38</v>
      </c>
      <c r="E7" s="20">
        <f>'[1]Lieux et dates'!E5</f>
        <v>345</v>
      </c>
      <c r="F7" s="9">
        <v>1</v>
      </c>
      <c r="G7" s="9"/>
      <c r="H7" s="9">
        <v>2</v>
      </c>
      <c r="I7" s="9"/>
      <c r="J7" s="9">
        <v>2</v>
      </c>
      <c r="K7" s="9">
        <v>2</v>
      </c>
      <c r="L7" s="9">
        <v>3</v>
      </c>
      <c r="M7" s="9">
        <v>1</v>
      </c>
      <c r="N7" s="9">
        <v>1</v>
      </c>
      <c r="O7" s="9"/>
      <c r="P7" s="9"/>
      <c r="Q7" s="9"/>
      <c r="R7" s="10">
        <f>SUM(Tableau43[[#This Row],[PB76 - Site Fécamp]:[IMP La maison de l''enfant]])</f>
        <v>12</v>
      </c>
      <c r="S7" s="26" t="s">
        <v>25</v>
      </c>
    </row>
    <row r="8" spans="1:19" ht="57.75">
      <c r="A8" s="6" t="s">
        <v>39</v>
      </c>
      <c r="B8" s="6" t="s">
        <v>40</v>
      </c>
      <c r="C8" s="7" t="s">
        <v>41</v>
      </c>
      <c r="D8" s="8" t="s">
        <v>42</v>
      </c>
      <c r="E8" s="20">
        <f>'[1]Lieux et dates'!E6</f>
        <v>250</v>
      </c>
      <c r="F8" s="9"/>
      <c r="G8" s="9"/>
      <c r="H8" s="31">
        <v>3</v>
      </c>
      <c r="I8" s="9">
        <v>3</v>
      </c>
      <c r="J8" s="9"/>
      <c r="K8" s="9"/>
      <c r="L8" s="9"/>
      <c r="M8" s="29"/>
      <c r="N8" s="9">
        <v>1</v>
      </c>
      <c r="O8" s="9"/>
      <c r="P8" s="9">
        <v>5</v>
      </c>
      <c r="Q8" s="9"/>
      <c r="R8" s="10">
        <f>SUM(Tableau43[[#This Row],[PB76 - Site Fécamp]:[IMP La maison de l''enfant]])</f>
        <v>12</v>
      </c>
      <c r="S8" s="27" t="s">
        <v>25</v>
      </c>
    </row>
    <row r="9" spans="1:19" ht="43.5">
      <c r="A9" s="6" t="s">
        <v>43</v>
      </c>
      <c r="B9" s="6" t="s">
        <v>40</v>
      </c>
      <c r="C9" s="24" t="s">
        <v>44</v>
      </c>
      <c r="D9" s="16" t="s">
        <v>42</v>
      </c>
      <c r="E9" s="20">
        <v>300</v>
      </c>
      <c r="F9" s="9"/>
      <c r="G9" s="9">
        <v>3</v>
      </c>
      <c r="H9" s="9"/>
      <c r="I9" s="9"/>
      <c r="J9" s="9"/>
      <c r="K9" s="9">
        <v>4</v>
      </c>
      <c r="L9" s="9"/>
      <c r="M9" s="9"/>
      <c r="N9" s="9"/>
      <c r="O9" s="9"/>
      <c r="P9" s="9">
        <v>5</v>
      </c>
      <c r="Q9" s="9"/>
      <c r="R9" s="10">
        <f>SUM(Tableau43[[#This Row],[PB76 - Site Fécamp]:[IMP La maison de l''enfant]])</f>
        <v>12</v>
      </c>
      <c r="S9" s="25" t="s">
        <v>25</v>
      </c>
    </row>
    <row r="10" spans="1:19" ht="66.75" customHeight="1">
      <c r="A10" s="6" t="s">
        <v>45</v>
      </c>
      <c r="B10" s="6" t="s">
        <v>40</v>
      </c>
      <c r="C10" s="7" t="s">
        <v>31</v>
      </c>
      <c r="D10" s="8" t="s">
        <v>42</v>
      </c>
      <c r="E10" s="20">
        <v>310</v>
      </c>
      <c r="F10" s="9">
        <v>2</v>
      </c>
      <c r="G10" s="9"/>
      <c r="H10" s="9"/>
      <c r="I10" s="9"/>
      <c r="J10" s="9"/>
      <c r="K10" s="9">
        <v>3</v>
      </c>
      <c r="L10" s="9">
        <v>1</v>
      </c>
      <c r="M10" s="9"/>
      <c r="N10" s="9">
        <v>6</v>
      </c>
      <c r="O10" s="9"/>
      <c r="P10" s="9"/>
      <c r="Q10" s="9"/>
      <c r="R10" s="10">
        <f>SUM(Tableau43[[#This Row],[PB76 - Site Fécamp]:[IMP La maison de l''enfant]])</f>
        <v>12</v>
      </c>
      <c r="S10" s="27" t="s">
        <v>25</v>
      </c>
    </row>
    <row r="11" spans="1:19" ht="66.75" customHeight="1">
      <c r="A11" s="6" t="s">
        <v>46</v>
      </c>
      <c r="B11" s="6" t="s">
        <v>40</v>
      </c>
      <c r="C11" s="7" t="s">
        <v>47</v>
      </c>
      <c r="D11" s="11" t="s">
        <v>48</v>
      </c>
      <c r="E11" s="20">
        <f>'[1]Lieux et dates'!E8</f>
        <v>240</v>
      </c>
      <c r="F11" s="9"/>
      <c r="G11" s="9"/>
      <c r="H11" s="9"/>
      <c r="I11" s="9"/>
      <c r="J11" s="9"/>
      <c r="K11" s="9">
        <v>2</v>
      </c>
      <c r="L11" s="9">
        <v>3</v>
      </c>
      <c r="M11" s="9"/>
      <c r="N11" s="9">
        <v>4</v>
      </c>
      <c r="O11" s="9"/>
      <c r="P11" s="9"/>
      <c r="Q11" s="9">
        <v>3</v>
      </c>
      <c r="R11" s="10">
        <f>SUM(Tableau43[[#This Row],[PB76 - Site Fécamp]:[IMP La maison de l''enfant]])</f>
        <v>12</v>
      </c>
      <c r="S11" s="26" t="s">
        <v>25</v>
      </c>
    </row>
    <row r="12" spans="1:19" ht="43.5">
      <c r="A12" s="6" t="s">
        <v>49</v>
      </c>
      <c r="B12" s="6" t="s">
        <v>40</v>
      </c>
      <c r="C12" s="11" t="s">
        <v>34</v>
      </c>
      <c r="D12" s="11" t="s">
        <v>50</v>
      </c>
      <c r="E12" s="20">
        <f>'[1]Lieux et dates'!E9</f>
        <v>240</v>
      </c>
      <c r="F12" s="9"/>
      <c r="G12" s="9">
        <v>4</v>
      </c>
      <c r="H12" s="9">
        <v>2</v>
      </c>
      <c r="I12" s="9"/>
      <c r="J12" s="9">
        <v>1</v>
      </c>
      <c r="K12" s="9"/>
      <c r="L12" s="9">
        <v>3</v>
      </c>
      <c r="M12" s="9"/>
      <c r="N12" s="9"/>
      <c r="O12" s="9"/>
      <c r="P12" s="9">
        <v>2</v>
      </c>
      <c r="Q12" s="9"/>
      <c r="R12" s="10">
        <f>SUM(Tableau43[[#This Row],[PB76 - Site Fécamp]:[IMP La maison de l''enfant]])</f>
        <v>12</v>
      </c>
      <c r="S12" s="26" t="s">
        <v>25</v>
      </c>
    </row>
    <row r="13" spans="1:19" ht="43.5">
      <c r="A13" s="6" t="s">
        <v>51</v>
      </c>
      <c r="B13" s="6" t="s">
        <v>40</v>
      </c>
      <c r="C13" s="7" t="s">
        <v>52</v>
      </c>
      <c r="D13" s="12" t="s">
        <v>53</v>
      </c>
      <c r="E13" s="20">
        <f>'[1]Lieux et dates'!E10</f>
        <v>245.41666666666666</v>
      </c>
      <c r="F13" s="9">
        <v>3</v>
      </c>
      <c r="G13" s="9">
        <v>4</v>
      </c>
      <c r="H13" s="9">
        <v>1</v>
      </c>
      <c r="I13" s="9">
        <v>3</v>
      </c>
      <c r="J13" s="9"/>
      <c r="K13" s="9"/>
      <c r="L13" s="9"/>
      <c r="M13" s="9"/>
      <c r="N13" s="9"/>
      <c r="O13" s="9"/>
      <c r="P13" s="9"/>
      <c r="Q13" s="9">
        <v>1</v>
      </c>
      <c r="R13" s="10">
        <f>SUM(Tableau43[[#This Row],[PB76 - Site Fécamp]:[IMP La maison de l''enfant]])</f>
        <v>12</v>
      </c>
      <c r="S13" s="26" t="s">
        <v>25</v>
      </c>
    </row>
    <row r="14" spans="1:19" ht="43.5">
      <c r="A14" s="6" t="s">
        <v>54</v>
      </c>
      <c r="B14" s="13" t="s">
        <v>40</v>
      </c>
      <c r="C14" s="7" t="s">
        <v>47</v>
      </c>
      <c r="D14" s="12" t="s">
        <v>55</v>
      </c>
      <c r="E14" s="20">
        <f>'[1]Lieux et dates'!E11</f>
        <v>245.41666666666666</v>
      </c>
      <c r="F14" s="14">
        <v>3</v>
      </c>
      <c r="G14" s="14"/>
      <c r="H14" s="14">
        <v>1</v>
      </c>
      <c r="I14" s="14">
        <v>3</v>
      </c>
      <c r="J14" s="14"/>
      <c r="K14" s="14"/>
      <c r="L14" s="14">
        <v>2</v>
      </c>
      <c r="M14" s="14">
        <v>1</v>
      </c>
      <c r="N14" s="14">
        <v>2</v>
      </c>
      <c r="O14" s="14"/>
      <c r="P14" s="14"/>
      <c r="Q14" s="14"/>
      <c r="R14" s="10">
        <f>SUM(Tableau43[[#This Row],[PB76 - Site Fécamp]:[IMP La maison de l''enfant]])</f>
        <v>12</v>
      </c>
      <c r="S14" s="27" t="s">
        <v>25</v>
      </c>
    </row>
    <row r="15" spans="1:19" ht="57.75">
      <c r="A15" s="6" t="s">
        <v>56</v>
      </c>
      <c r="B15" s="15" t="s">
        <v>27</v>
      </c>
      <c r="C15" s="7" t="s">
        <v>41</v>
      </c>
      <c r="D15" s="16" t="s">
        <v>57</v>
      </c>
      <c r="E15" s="21">
        <f>'[1]Lieux et dates'!E12</f>
        <v>318.61111111111109</v>
      </c>
      <c r="F15" s="14">
        <v>1</v>
      </c>
      <c r="G15" s="14"/>
      <c r="H15" s="14">
        <v>2</v>
      </c>
      <c r="I15" s="14">
        <v>6</v>
      </c>
      <c r="J15" s="14">
        <v>1</v>
      </c>
      <c r="K15" s="14"/>
      <c r="L15" s="14">
        <v>3</v>
      </c>
      <c r="M15" s="14">
        <v>2</v>
      </c>
      <c r="N15" s="14">
        <v>3</v>
      </c>
      <c r="O15" s="14"/>
      <c r="P15" s="14"/>
      <c r="Q15" s="14"/>
      <c r="R15" s="10">
        <f>SUM(Tableau43[[#This Row],[PB76 - Site Fécamp]:[IMP La maison de l''enfant]])</f>
        <v>18</v>
      </c>
      <c r="S15" s="26" t="s">
        <v>25</v>
      </c>
    </row>
    <row r="16" spans="1:19" ht="57.75">
      <c r="A16" s="6" t="s">
        <v>58</v>
      </c>
      <c r="B16" s="13" t="s">
        <v>27</v>
      </c>
      <c r="C16" s="7" t="s">
        <v>31</v>
      </c>
      <c r="D16" s="17" t="s">
        <v>57</v>
      </c>
      <c r="E16" s="30" t="s">
        <v>59</v>
      </c>
      <c r="F16" s="14">
        <v>1</v>
      </c>
      <c r="G16" s="14">
        <v>1</v>
      </c>
      <c r="H16" s="14">
        <v>1</v>
      </c>
      <c r="I16" s="14">
        <v>3</v>
      </c>
      <c r="J16" s="14"/>
      <c r="K16" s="14"/>
      <c r="L16" s="14">
        <v>1</v>
      </c>
      <c r="M16" s="14"/>
      <c r="N16" s="14">
        <v>2</v>
      </c>
      <c r="O16" s="14">
        <v>1</v>
      </c>
      <c r="P16" s="14">
        <v>1</v>
      </c>
      <c r="Q16" s="14">
        <v>1</v>
      </c>
      <c r="R16" s="10">
        <f>SUM(Tableau43[[#This Row],[PB76 - Site Fécamp]:[IMP La maison de l''enfant]])</f>
        <v>12</v>
      </c>
      <c r="S16" s="27" t="s">
        <v>25</v>
      </c>
    </row>
    <row r="17" spans="1:19" ht="43.5">
      <c r="A17" s="6" t="s">
        <v>60</v>
      </c>
      <c r="B17" s="13" t="s">
        <v>40</v>
      </c>
      <c r="C17" s="7" t="s">
        <v>61</v>
      </c>
      <c r="D17" s="17" t="s">
        <v>57</v>
      </c>
      <c r="E17" s="22">
        <f>'[1]Lieux et dates'!E14</f>
        <v>255.75</v>
      </c>
      <c r="F17" s="14">
        <v>3</v>
      </c>
      <c r="G17" s="14"/>
      <c r="H17" s="14"/>
      <c r="I17" s="14">
        <v>3</v>
      </c>
      <c r="J17" s="14">
        <v>1</v>
      </c>
      <c r="K17" s="14"/>
      <c r="L17" s="14">
        <v>1</v>
      </c>
      <c r="M17" s="14">
        <v>4</v>
      </c>
      <c r="N17" s="14"/>
      <c r="O17" s="14"/>
      <c r="P17" s="14"/>
      <c r="Q17" s="14"/>
      <c r="R17" s="10">
        <f>SUM(Tableau43[[#This Row],[PB76 - Site Fécamp]:[IMP La maison de l''enfant]])</f>
        <v>12</v>
      </c>
      <c r="S17" s="28" t="s">
        <v>25</v>
      </c>
    </row>
    <row r="18" spans="1:19" ht="15" customHeight="1">
      <c r="A18" s="34"/>
      <c r="B18" s="34"/>
      <c r="C18" s="35"/>
      <c r="D18" s="36"/>
      <c r="E18" s="37"/>
      <c r="F18" s="14">
        <f>SUM(Tableau43[PB76 - Site Fécamp])</f>
        <v>15</v>
      </c>
      <c r="G18" s="14">
        <f>SUM(Tableau43[PB76 - SITE LE TRAIT2])</f>
        <v>12</v>
      </c>
      <c r="H18" s="14">
        <f>SUM(Tableau43[PB76 - Site RPQ])</f>
        <v>20</v>
      </c>
      <c r="I18" s="14">
        <f>SUM(Tableau43[SESAME AUTISME NORMANDIE])</f>
        <v>26</v>
      </c>
      <c r="J18" s="14">
        <f>SUM(Tableau43[[CAJ La Clérette ]])</f>
        <v>5</v>
      </c>
      <c r="K18" s="14">
        <f>SUM(Tableau43[ARCAUX])</f>
        <v>14</v>
      </c>
      <c r="L18" s="14">
        <f>SUM(Tableau43[AXED])</f>
        <v>27</v>
      </c>
      <c r="M18" s="14">
        <f>SUM(Tableau43[PB76 - Site Cléon])</f>
        <v>10</v>
      </c>
      <c r="N18" s="14">
        <f>SUM(Tableau43[EAM - MAS Les Résidences La Margotière])</f>
        <v>24</v>
      </c>
      <c r="O18" s="14">
        <f>SUM(Tableau43[[EANM APF France handicap ]])</f>
        <v>1</v>
      </c>
      <c r="P18" s="14">
        <f>SUM(Tableau43[AMER])</f>
        <v>31</v>
      </c>
      <c r="Q18" s="14">
        <f>SUM(Tableau43[IMP La maison de l''enfant])</f>
        <v>5</v>
      </c>
      <c r="R18" s="32"/>
      <c r="S18" s="33"/>
    </row>
  </sheetData>
  <mergeCells count="1">
    <mergeCell ref="A1:O1"/>
  </mergeCells>
  <conditionalFormatting sqref="F3:Q17">
    <cfRule type="cellIs" dxfId="43" priority="1" operator="greaterThan">
      <formula>0</formula>
    </cfRule>
  </conditionalFormatting>
  <pageMargins left="0.25" right="0.25" top="0.75" bottom="0.75" header="0.3" footer="0.3"/>
  <pageSetup paperSize="8" scale="77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30588C50A37641B2E228799579EC11" ma:contentTypeVersion="4" ma:contentTypeDescription="Crée un document." ma:contentTypeScope="" ma:versionID="c11567c517e875a3d3847d83012d1971">
  <xsd:schema xmlns:xsd="http://www.w3.org/2001/XMLSchema" xmlns:xs="http://www.w3.org/2001/XMLSchema" xmlns:p="http://schemas.microsoft.com/office/2006/metadata/properties" xmlns:ns2="c1552a64-ca45-4253-b609-1c6027926d23" targetNamespace="http://schemas.microsoft.com/office/2006/metadata/properties" ma:root="true" ma:fieldsID="315dba089acfb62ad578fb2d90eb8736" ns2:_="">
    <xsd:import namespace="c1552a64-ca45-4253-b609-1c6027926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552a64-ca45-4253-b609-1c6027926d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63188C-896B-4886-AB31-44E2D3C47C22}"/>
</file>

<file path=customXml/itemProps2.xml><?xml version="1.0" encoding="utf-8"?>
<ds:datastoreItem xmlns:ds="http://schemas.openxmlformats.org/officeDocument/2006/customXml" ds:itemID="{A6397FCF-6F4C-4A28-8163-21A8D5A874DD}"/>
</file>

<file path=customXml/itemProps3.xml><?xml version="1.0" encoding="utf-8"?>
<ds:datastoreItem xmlns:ds="http://schemas.openxmlformats.org/officeDocument/2006/customXml" ds:itemID="{A181F8F5-666E-4BA9-B204-1816B3292C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LEPILEUR Adélaïde</dc:creator>
  <cp:keywords/>
  <dc:description/>
  <cp:lastModifiedBy>Cedric DERIDDER</cp:lastModifiedBy>
  <cp:revision/>
  <dcterms:created xsi:type="dcterms:W3CDTF">2025-11-20T16:38:42Z</dcterms:created>
  <dcterms:modified xsi:type="dcterms:W3CDTF">2025-12-10T14:11:35Z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0x010100BA30588C50A37641B2E228799579EC11</vt:lpwstr>
  </property>
</Properties>
</file>